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F:\Kram Alex\Daten Homepage\"/>
    </mc:Choice>
  </mc:AlternateContent>
  <xr:revisionPtr revIDLastSave="0" documentId="13_ncr:1_{2F5BE4BB-D5E9-439A-A483-4C4E74B3A0D9}" xr6:coauthVersionLast="36" xr6:coauthVersionMax="36" xr10:uidLastSave="{00000000-0000-0000-0000-000000000000}"/>
  <bookViews>
    <workbookView xWindow="0" yWindow="0" windowWidth="57600" windowHeight="25980" tabRatio="500" xr2:uid="{00000000-000D-0000-FFFF-FFFF00000000}"/>
  </bookViews>
  <sheets>
    <sheet name="Tabelle1" sheetId="1" r:id="rId1"/>
    <sheet name="RVG" sheetId="6" r:id="rId2"/>
    <sheet name="GKG" sheetId="8" r:id="rId3"/>
  </sheets>
  <calcPr calcId="191029"/>
</workbook>
</file>

<file path=xl/calcChain.xml><?xml version="1.0" encoding="utf-8"?>
<calcChain xmlns="http://schemas.openxmlformats.org/spreadsheetml/2006/main">
  <c r="D37" i="1" l="1"/>
  <c r="D30" i="1"/>
  <c r="D29" i="1"/>
  <c r="D28" i="1"/>
  <c r="D19" i="1"/>
  <c r="D16" i="1"/>
  <c r="D14" i="1"/>
  <c r="D7" i="1" l="1"/>
  <c r="F37" i="1" l="1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G37" i="1" s="1"/>
  <c r="B10" i="8"/>
  <c r="B9" i="8"/>
  <c r="B8" i="8"/>
  <c r="B7" i="8"/>
  <c r="B6" i="8"/>
  <c r="B5" i="8"/>
  <c r="B4" i="8"/>
  <c r="B3" i="8"/>
  <c r="F30" i="1"/>
  <c r="F29" i="1"/>
  <c r="F28" i="1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J37" i="1" l="1"/>
  <c r="H37" i="1"/>
  <c r="K37" i="1"/>
  <c r="I37" i="1"/>
  <c r="G28" i="1"/>
  <c r="G14" i="1"/>
  <c r="G19" i="1"/>
  <c r="G30" i="1"/>
  <c r="G16" i="1"/>
  <c r="G29" i="1"/>
  <c r="J19" i="1" l="1"/>
  <c r="I19" i="1"/>
  <c r="H19" i="1"/>
  <c r="K30" i="1"/>
  <c r="I30" i="1"/>
  <c r="J30" i="1"/>
  <c r="H30" i="1"/>
  <c r="K19" i="1"/>
  <c r="K29" i="1"/>
  <c r="J29" i="1"/>
  <c r="H29" i="1"/>
  <c r="I29" i="1"/>
  <c r="J28" i="1"/>
  <c r="H28" i="1"/>
  <c r="I28" i="1"/>
  <c r="I14" i="1"/>
  <c r="I18" i="1" s="1"/>
  <c r="H14" i="1"/>
  <c r="H18" i="1" s="1"/>
  <c r="J14" i="1"/>
  <c r="J18" i="1" s="1"/>
  <c r="K14" i="1"/>
  <c r="K18" i="1" s="1"/>
  <c r="J16" i="1"/>
  <c r="H16" i="1"/>
  <c r="K16" i="1"/>
  <c r="I16" i="1"/>
  <c r="K28" i="1"/>
  <c r="H20" i="1" l="1"/>
  <c r="H22" i="1" s="1"/>
  <c r="J20" i="1"/>
  <c r="J22" i="1" s="1"/>
  <c r="H31" i="1"/>
  <c r="H33" i="1" s="1"/>
  <c r="J31" i="1"/>
  <c r="J33" i="1" s="1"/>
  <c r="I20" i="1"/>
  <c r="I22" i="1" s="1"/>
  <c r="K20" i="1"/>
  <c r="K22" i="1" s="1"/>
  <c r="I31" i="1"/>
  <c r="I33" i="1" s="1"/>
  <c r="K31" i="1"/>
  <c r="K33" i="1" s="1"/>
  <c r="I34" i="1" l="1"/>
  <c r="H34" i="1"/>
  <c r="K34" i="1"/>
  <c r="J34" i="1"/>
  <c r="I23" i="1"/>
  <c r="H23" i="1"/>
  <c r="K23" i="1"/>
  <c r="J23" i="1"/>
</calcChain>
</file>

<file path=xl/sharedStrings.xml><?xml version="1.0" encoding="utf-8"?>
<sst xmlns="http://schemas.openxmlformats.org/spreadsheetml/2006/main" count="77" uniqueCount="49">
  <si>
    <t>Alexander Schur</t>
  </si>
  <si>
    <t>Tätigkeit</t>
  </si>
  <si>
    <t>Geg.-Wert</t>
  </si>
  <si>
    <t>Geb.-Rahmen</t>
  </si>
  <si>
    <t>Geb.-Satz</t>
  </si>
  <si>
    <t>volle Geb.</t>
  </si>
  <si>
    <t>Mindestgeb.</t>
  </si>
  <si>
    <t>Mittelgeb.</t>
  </si>
  <si>
    <t>Höchstgeb.</t>
  </si>
  <si>
    <t>Geb. tats.</t>
  </si>
  <si>
    <t>Nettosumme</t>
  </si>
  <si>
    <t>Auslagen pauschal</t>
  </si>
  <si>
    <t>20 EUR bzw. 20 %</t>
  </si>
  <si>
    <t>Umsatzsteuer</t>
  </si>
  <si>
    <t>Bruttobetrag</t>
  </si>
  <si>
    <t>Hinweise auf Fehler oder sonstige Anregungen an:</t>
  </si>
  <si>
    <t>info</t>
  </si>
  <si>
    <t>AT</t>
  </si>
  <si>
    <t>steuerberater-schur.de</t>
  </si>
  <si>
    <t>GG bis</t>
  </si>
  <si>
    <t>GG ab</t>
  </si>
  <si>
    <t>volle Geb</t>
  </si>
  <si>
    <t>Geschäftsgebühr allg.</t>
  </si>
  <si>
    <t>Wert des Interesses</t>
  </si>
  <si>
    <t>Steuer lt. Erklärung (begehrte Festsetzung)</t>
  </si>
  <si>
    <t>Steuer lt. Bescheid (tatsächlich Festsetzung)</t>
  </si>
  <si>
    <t>Differenz = Wert des Interesses</t>
  </si>
  <si>
    <t>Erledigungsgebühr</t>
  </si>
  <si>
    <t>Nr. RVG Anl. 1</t>
  </si>
  <si>
    <t>Prüfung Erfolgsaussichten</t>
  </si>
  <si>
    <t>0,5-1,0</t>
  </si>
  <si>
    <t>0,5-2,5</t>
  </si>
  <si>
    <t>Gerichtlich - Anwendung RVG § 45 StBVV</t>
  </si>
  <si>
    <t>Verfahrensgebühr allg.</t>
  </si>
  <si>
    <t>Terminsgebühr allg.</t>
  </si>
  <si>
    <t>Berechnungshilfe Gebühren im Rechtsbehelfsverfahren</t>
  </si>
  <si>
    <t>Gebühr Gerichtsverfahren</t>
  </si>
  <si>
    <t>Nr. GKG Anl. 1</t>
  </si>
  <si>
    <t>gerichtlicher Mindeststreitwert (§ 52 Abs. 4 Nr. 1 GKG)</t>
  </si>
  <si>
    <t>gerichtlicher Auffangstreitwert (§ 52 Abs. 2 GKG)</t>
  </si>
  <si>
    <r>
      <t>Ermittlung Streit-/Gegenstandswert (</t>
    </r>
    <r>
      <rPr>
        <sz val="11"/>
        <color rgb="FF000000"/>
        <rFont val="Calibri"/>
        <family val="2"/>
      </rPr>
      <t>ohne</t>
    </r>
    <r>
      <rPr>
        <sz val="11"/>
        <color indexed="8"/>
        <rFont val="Calibri"/>
        <family val="2"/>
      </rPr>
      <t xml:space="preserve"> Nebenabgaben / Folgesteuern)</t>
    </r>
  </si>
  <si>
    <t>Verfahren vor dem FG</t>
  </si>
  <si>
    <t>Wert</t>
  </si>
  <si>
    <t>Außergerichtlich - Anwendung RVG gem. § 40 StBVV</t>
  </si>
  <si>
    <t>Anrechnung Gebühr #2100</t>
  </si>
  <si>
    <t>Anrechnung 50% Gebühr aus Verwaltungsverfahren</t>
  </si>
  <si>
    <t>Anrechnung auf Geschäftsgeb.</t>
  </si>
  <si>
    <t>mehr als 1,3 mit Begründung</t>
  </si>
  <si>
    <t>bei besonderer 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</si>
</sst>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1" fillId="0" borderId="0" xfId="0" applyFont="1" applyProtection="1"/>
    <xf numFmtId="4" fontId="0" fillId="0" borderId="0" xfId="0" applyNumberFormat="1" applyProtection="1"/>
    <xf numFmtId="0" fontId="0" fillId="0" borderId="0" xfId="0" applyFont="1" applyAlignment="1" applyProtection="1">
      <alignment horizontal="right"/>
    </xf>
    <xf numFmtId="4" fontId="1" fillId="0" borderId="0" xfId="0" applyNumberFormat="1" applyFont="1" applyProtection="1"/>
    <xf numFmtId="0" fontId="0" fillId="0" borderId="1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3" xfId="0" applyBorder="1" applyProtection="1"/>
    <xf numFmtId="0" fontId="0" fillId="0" borderId="4" xfId="0" applyFont="1" applyBorder="1" applyAlignment="1" applyProtection="1">
      <alignment wrapText="1"/>
    </xf>
    <xf numFmtId="4" fontId="0" fillId="0" borderId="5" xfId="0" applyNumberFormat="1" applyBorder="1" applyProtection="1"/>
    <xf numFmtId="4" fontId="1" fillId="0" borderId="5" xfId="0" applyNumberFormat="1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4" fontId="1" fillId="0" borderId="0" xfId="0" applyNumberFormat="1" applyFont="1" applyBorder="1" applyProtection="1"/>
    <xf numFmtId="3" fontId="0" fillId="0" borderId="0" xfId="0" applyNumberFormat="1" applyFill="1" applyProtection="1"/>
    <xf numFmtId="0" fontId="0" fillId="0" borderId="6" xfId="0" applyBorder="1" applyProtection="1"/>
    <xf numFmtId="0" fontId="0" fillId="0" borderId="6" xfId="0" applyFont="1" applyBorder="1" applyAlignment="1" applyProtection="1">
      <alignment horizontal="right"/>
    </xf>
    <xf numFmtId="4" fontId="1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quotePrefix="1" applyAlignment="1" applyProtection="1">
      <alignment horizontal="center"/>
    </xf>
    <xf numFmtId="165" fontId="0" fillId="0" borderId="0" xfId="0" quotePrefix="1" applyNumberFormat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9" fontId="0" fillId="0" borderId="0" xfId="0" applyNumberFormat="1" applyAlignment="1" applyProtection="1">
      <alignment horizontal="left"/>
    </xf>
    <xf numFmtId="4" fontId="0" fillId="0" borderId="0" xfId="0" applyNumberFormat="1" applyFill="1" applyProtection="1"/>
    <xf numFmtId="4" fontId="1" fillId="0" borderId="0" xfId="0" applyNumberFormat="1" applyFont="1" applyFill="1" applyProtection="1"/>
    <xf numFmtId="4" fontId="1" fillId="0" borderId="6" xfId="0" applyNumberFormat="1" applyFont="1" applyFill="1" applyBorder="1" applyProtection="1"/>
    <xf numFmtId="4" fontId="0" fillId="2" borderId="0" xfId="0" applyNumberFormat="1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4" fontId="0" fillId="2" borderId="5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6.140625" style="1" customWidth="1"/>
    <col min="2" max="2" width="26.85546875" style="1" customWidth="1"/>
    <col min="3" max="3" width="18.7109375" style="1" bestFit="1" customWidth="1"/>
    <col min="4" max="4" width="10.5703125" style="1" customWidth="1"/>
    <col min="5" max="5" width="13.140625" style="1" bestFit="1" customWidth="1"/>
    <col min="6" max="6" width="9.5703125" style="1" customWidth="1"/>
    <col min="7" max="7" width="11.5703125" style="1" customWidth="1"/>
    <col min="8" max="8" width="12.140625" style="1" bestFit="1" customWidth="1"/>
    <col min="9" max="9" width="10.28515625" style="1" bestFit="1" customWidth="1"/>
    <col min="10" max="10" width="10.85546875" style="1" customWidth="1"/>
    <col min="11" max="11" width="9.42578125" style="1" bestFit="1" customWidth="1"/>
    <col min="12" max="12" width="28.28515625" style="1" bestFit="1" customWidth="1"/>
    <col min="13" max="13" width="12.5703125" style="1" customWidth="1"/>
    <col min="14" max="255" width="10.28515625" style="1" customWidth="1"/>
    <col min="256" max="16384" width="11.42578125" style="1"/>
  </cols>
  <sheetData>
    <row r="1" spans="1:12" x14ac:dyDescent="0.25">
      <c r="A1" s="1" t="s">
        <v>0</v>
      </c>
    </row>
    <row r="2" spans="1:12" x14ac:dyDescent="0.25">
      <c r="A2" s="2" t="s">
        <v>35</v>
      </c>
    </row>
    <row r="4" spans="1:12" x14ac:dyDescent="0.25">
      <c r="A4" s="1" t="s">
        <v>40</v>
      </c>
    </row>
    <row r="5" spans="1:12" x14ac:dyDescent="0.25">
      <c r="A5" s="1" t="s">
        <v>24</v>
      </c>
      <c r="D5" s="28">
        <v>13000</v>
      </c>
    </row>
    <row r="6" spans="1:12" x14ac:dyDescent="0.25">
      <c r="A6" s="1" t="s">
        <v>25</v>
      </c>
      <c r="D6" s="28">
        <v>15000</v>
      </c>
    </row>
    <row r="7" spans="1:12" x14ac:dyDescent="0.25">
      <c r="A7" s="1" t="s">
        <v>26</v>
      </c>
      <c r="D7" s="3">
        <f>IF(D5&lt;&gt;"",D6-D5,"")</f>
        <v>2000</v>
      </c>
    </row>
    <row r="8" spans="1:12" x14ac:dyDescent="0.25">
      <c r="A8" s="1" t="s">
        <v>39</v>
      </c>
      <c r="D8" s="3">
        <v>5000</v>
      </c>
    </row>
    <row r="9" spans="1:12" x14ac:dyDescent="0.25">
      <c r="A9" s="1" t="s">
        <v>38</v>
      </c>
      <c r="D9" s="3">
        <v>1500</v>
      </c>
    </row>
    <row r="12" spans="1:12" x14ac:dyDescent="0.25">
      <c r="A12" s="2" t="s">
        <v>43</v>
      </c>
    </row>
    <row r="13" spans="1:12" x14ac:dyDescent="0.25">
      <c r="A13" s="13" t="s">
        <v>28</v>
      </c>
      <c r="B13" s="13" t="s">
        <v>1</v>
      </c>
      <c r="C13" s="13" t="s">
        <v>2</v>
      </c>
      <c r="D13" s="13" t="s">
        <v>42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4" t="s">
        <v>9</v>
      </c>
    </row>
    <row r="14" spans="1:12" x14ac:dyDescent="0.25">
      <c r="A14" s="20">
        <v>2100</v>
      </c>
      <c r="B14" s="1" t="s">
        <v>29</v>
      </c>
      <c r="C14" s="1" t="s">
        <v>23</v>
      </c>
      <c r="D14" s="16">
        <f>IF($D$7&gt;$D$9,$D$7,D9)</f>
        <v>2000</v>
      </c>
      <c r="E14" s="21" t="s">
        <v>30</v>
      </c>
      <c r="F14" s="29">
        <v>0.5</v>
      </c>
      <c r="G14" s="3">
        <f>VLOOKUP(D14,RVG!$B$1:$C$43,2,1)</f>
        <v>166</v>
      </c>
      <c r="H14" s="3">
        <f>$G14*0.5</f>
        <v>83</v>
      </c>
      <c r="I14" s="3">
        <f>$G14*0.75</f>
        <v>124.5</v>
      </c>
      <c r="J14" s="3">
        <f>$G14*1</f>
        <v>166</v>
      </c>
      <c r="K14" s="11">
        <f>$G14*F14</f>
        <v>83</v>
      </c>
      <c r="L14" s="1" t="s">
        <v>46</v>
      </c>
    </row>
    <row r="15" spans="1:12" x14ac:dyDescent="0.25">
      <c r="A15" s="20"/>
      <c r="D15" s="16"/>
      <c r="E15" s="21"/>
      <c r="G15" s="3"/>
      <c r="H15" s="3"/>
      <c r="I15" s="3"/>
      <c r="J15" s="3"/>
      <c r="K15" s="11"/>
    </row>
    <row r="16" spans="1:12" x14ac:dyDescent="0.25">
      <c r="A16" s="20">
        <v>2300</v>
      </c>
      <c r="B16" s="1" t="s">
        <v>22</v>
      </c>
      <c r="C16" s="1" t="s">
        <v>23</v>
      </c>
      <c r="D16" s="16">
        <f>$D$14</f>
        <v>2000</v>
      </c>
      <c r="E16" s="21" t="s">
        <v>31</v>
      </c>
      <c r="F16" s="29">
        <v>1.3</v>
      </c>
      <c r="G16" s="3">
        <f>VLOOKUP(D16,RVG!$B$1:$C$43,2,1)</f>
        <v>166</v>
      </c>
      <c r="H16" s="3">
        <f>$G16*0.5</f>
        <v>83</v>
      </c>
      <c r="I16" s="3">
        <f>$G16*1.5</f>
        <v>249</v>
      </c>
      <c r="J16" s="3">
        <f>$G16*2.5</f>
        <v>415</v>
      </c>
      <c r="K16" s="11">
        <f>$G16*F16</f>
        <v>215.8</v>
      </c>
      <c r="L16" s="1" t="s">
        <v>47</v>
      </c>
    </row>
    <row r="17" spans="1:12" x14ac:dyDescent="0.25">
      <c r="A17" s="20"/>
      <c r="B17" s="1" t="s">
        <v>45</v>
      </c>
      <c r="D17" s="16"/>
      <c r="E17" s="21"/>
      <c r="G17" s="3"/>
      <c r="H17" s="28">
        <v>0</v>
      </c>
      <c r="I17" s="28">
        <v>0</v>
      </c>
      <c r="J17" s="28">
        <v>0</v>
      </c>
      <c r="K17" s="30">
        <v>0</v>
      </c>
    </row>
    <row r="18" spans="1:12" x14ac:dyDescent="0.25">
      <c r="A18" s="20"/>
      <c r="B18" s="1" t="s">
        <v>44</v>
      </c>
      <c r="D18" s="16"/>
      <c r="E18" s="21"/>
      <c r="G18" s="3"/>
      <c r="H18" s="3">
        <f>-H14</f>
        <v>-83</v>
      </c>
      <c r="I18" s="3">
        <f>-I14</f>
        <v>-124.5</v>
      </c>
      <c r="J18" s="3">
        <f>-J14</f>
        <v>-166</v>
      </c>
      <c r="K18" s="11">
        <f>-K14</f>
        <v>-83</v>
      </c>
    </row>
    <row r="19" spans="1:12" x14ac:dyDescent="0.25">
      <c r="A19" s="20">
        <v>1002</v>
      </c>
      <c r="B19" s="1" t="s">
        <v>27</v>
      </c>
      <c r="C19" s="1" t="s">
        <v>23</v>
      </c>
      <c r="D19" s="16">
        <f>$D$14</f>
        <v>2000</v>
      </c>
      <c r="E19" s="22">
        <v>1.5</v>
      </c>
      <c r="F19" s="29">
        <v>1.5</v>
      </c>
      <c r="G19" s="3">
        <f>VLOOKUP(D19,RVG!$B$1:$C$43,2,1)</f>
        <v>166</v>
      </c>
      <c r="H19" s="25">
        <f>$G19*0</f>
        <v>0</v>
      </c>
      <c r="I19" s="25">
        <f>$G19*0</f>
        <v>0</v>
      </c>
      <c r="J19" s="25">
        <f>$G19*E19</f>
        <v>249</v>
      </c>
      <c r="K19" s="11">
        <f>$G19*F19</f>
        <v>249</v>
      </c>
      <c r="L19" s="1" t="s">
        <v>48</v>
      </c>
    </row>
    <row r="20" spans="1:12" x14ac:dyDescent="0.25">
      <c r="A20" s="20"/>
      <c r="G20" s="4" t="s">
        <v>10</v>
      </c>
      <c r="H20" s="25">
        <f>SUM(H14:H19)</f>
        <v>83</v>
      </c>
      <c r="I20" s="25">
        <f>SUM(I14:I19)</f>
        <v>249</v>
      </c>
      <c r="J20" s="25">
        <f>SUM(J14:J19)</f>
        <v>664</v>
      </c>
      <c r="K20" s="11">
        <f>SUM(K14:K19)</f>
        <v>464.8</v>
      </c>
    </row>
    <row r="21" spans="1:12" x14ac:dyDescent="0.25">
      <c r="A21" s="20">
        <v>7002</v>
      </c>
      <c r="B21" s="1" t="s">
        <v>11</v>
      </c>
      <c r="C21" s="1" t="s">
        <v>12</v>
      </c>
      <c r="H21" s="25">
        <v>20</v>
      </c>
      <c r="I21" s="25">
        <v>20</v>
      </c>
      <c r="J21" s="25">
        <v>20</v>
      </c>
      <c r="K21" s="11">
        <v>20</v>
      </c>
    </row>
    <row r="22" spans="1:12" x14ac:dyDescent="0.25">
      <c r="A22" s="20">
        <v>7008</v>
      </c>
      <c r="B22" s="1" t="s">
        <v>13</v>
      </c>
      <c r="C22" s="24">
        <v>0.19</v>
      </c>
      <c r="G22" s="4"/>
      <c r="H22" s="3">
        <f>(H20+H21)*$C22</f>
        <v>19.57</v>
      </c>
      <c r="I22" s="3">
        <f>(I20+I21)*$C22</f>
        <v>51.11</v>
      </c>
      <c r="J22" s="3">
        <f>(J20+J21)*$C22</f>
        <v>129.96</v>
      </c>
      <c r="K22" s="11">
        <f>(K20+K21)*$C22</f>
        <v>92.112000000000009</v>
      </c>
    </row>
    <row r="23" spans="1:12" x14ac:dyDescent="0.25">
      <c r="G23" s="4" t="s">
        <v>14</v>
      </c>
      <c r="H23" s="5">
        <f>SUM(H20:H22)</f>
        <v>122.57</v>
      </c>
      <c r="I23" s="5">
        <f>SUM(I20:I22)</f>
        <v>320.11</v>
      </c>
      <c r="J23" s="5">
        <f>SUM(J20:J22)</f>
        <v>813.96</v>
      </c>
      <c r="K23" s="12">
        <f>SUM(K20:K22)</f>
        <v>576.91200000000003</v>
      </c>
    </row>
    <row r="24" spans="1:12" x14ac:dyDescent="0.25">
      <c r="G24" s="4"/>
      <c r="H24" s="5"/>
      <c r="I24" s="5"/>
      <c r="J24" s="5"/>
      <c r="K24" s="15"/>
    </row>
    <row r="25" spans="1:12" x14ac:dyDescent="0.25">
      <c r="G25" s="4"/>
      <c r="H25" s="5"/>
      <c r="I25" s="5"/>
      <c r="J25" s="5"/>
      <c r="K25" s="15"/>
    </row>
    <row r="26" spans="1:12" x14ac:dyDescent="0.25">
      <c r="A26" s="2" t="s">
        <v>32</v>
      </c>
    </row>
    <row r="27" spans="1:12" x14ac:dyDescent="0.25">
      <c r="A27" s="13" t="s">
        <v>28</v>
      </c>
      <c r="B27" s="13" t="s">
        <v>1</v>
      </c>
      <c r="C27" s="13" t="s">
        <v>2</v>
      </c>
      <c r="D27" s="13" t="s">
        <v>42</v>
      </c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3" t="s">
        <v>8</v>
      </c>
      <c r="K27" s="14" t="s">
        <v>9</v>
      </c>
    </row>
    <row r="28" spans="1:12" x14ac:dyDescent="0.25">
      <c r="A28" s="20">
        <v>3200</v>
      </c>
      <c r="B28" s="1" t="s">
        <v>33</v>
      </c>
      <c r="C28" s="1" t="s">
        <v>23</v>
      </c>
      <c r="D28" s="16">
        <f>$D$14</f>
        <v>2000</v>
      </c>
      <c r="E28" s="22">
        <v>1.6</v>
      </c>
      <c r="F28" s="23">
        <f>E28</f>
        <v>1.6</v>
      </c>
      <c r="G28" s="3">
        <f>VLOOKUP(D28,RVG!$B$1:$C$43,2,1)</f>
        <v>166</v>
      </c>
      <c r="H28" s="25">
        <f>$G28*1.6</f>
        <v>265.60000000000002</v>
      </c>
      <c r="I28" s="25">
        <f>$G28*1.6</f>
        <v>265.60000000000002</v>
      </c>
      <c r="J28" s="25">
        <f>$G28*1.6</f>
        <v>265.60000000000002</v>
      </c>
      <c r="K28" s="11">
        <f>$G28*F28</f>
        <v>265.60000000000002</v>
      </c>
    </row>
    <row r="29" spans="1:12" x14ac:dyDescent="0.25">
      <c r="A29" s="20">
        <v>3202</v>
      </c>
      <c r="B29" s="1" t="s">
        <v>34</v>
      </c>
      <c r="C29" s="1" t="s">
        <v>23</v>
      </c>
      <c r="D29" s="16">
        <f>$D$14</f>
        <v>2000</v>
      </c>
      <c r="E29" s="22">
        <v>1.2</v>
      </c>
      <c r="F29" s="23">
        <f>E29</f>
        <v>1.2</v>
      </c>
      <c r="G29" s="3">
        <f>VLOOKUP(D29,RVG!$B$1:$C$43,2,1)</f>
        <v>166</v>
      </c>
      <c r="H29" s="25">
        <f>$G29*1.2</f>
        <v>199.2</v>
      </c>
      <c r="I29" s="25">
        <f>$G29*1.2</f>
        <v>199.2</v>
      </c>
      <c r="J29" s="25">
        <f>$G29*1.2</f>
        <v>199.2</v>
      </c>
      <c r="K29" s="11">
        <f>$G29*F29</f>
        <v>199.2</v>
      </c>
    </row>
    <row r="30" spans="1:12" x14ac:dyDescent="0.25">
      <c r="A30" s="20">
        <v>1002</v>
      </c>
      <c r="B30" s="1" t="s">
        <v>27</v>
      </c>
      <c r="C30" s="1" t="s">
        <v>23</v>
      </c>
      <c r="D30" s="16">
        <f>$D$14</f>
        <v>2000</v>
      </c>
      <c r="E30" s="22">
        <v>1.5</v>
      </c>
      <c r="F30" s="23">
        <f>E30</f>
        <v>1.5</v>
      </c>
      <c r="G30" s="3">
        <f>VLOOKUP(D30,RVG!$B$1:$C$43,2,1)</f>
        <v>166</v>
      </c>
      <c r="H30" s="25">
        <f>$G30*1.5</f>
        <v>249</v>
      </c>
      <c r="I30" s="25">
        <f>$G30*1.5</f>
        <v>249</v>
      </c>
      <c r="J30" s="25">
        <f>$G30*1.5</f>
        <v>249</v>
      </c>
      <c r="K30" s="11">
        <f>$G30*F30</f>
        <v>249</v>
      </c>
    </row>
    <row r="31" spans="1:12" x14ac:dyDescent="0.25">
      <c r="A31" s="20"/>
      <c r="G31" s="4" t="s">
        <v>10</v>
      </c>
      <c r="H31" s="25">
        <f>SUM(H28:H30)</f>
        <v>713.8</v>
      </c>
      <c r="I31" s="25">
        <f>SUM(I28:I30)</f>
        <v>713.8</v>
      </c>
      <c r="J31" s="25">
        <f>SUM(J28:J30)</f>
        <v>713.8</v>
      </c>
      <c r="K31" s="11">
        <f>SUM(K28:K30)</f>
        <v>713.8</v>
      </c>
    </row>
    <row r="32" spans="1:12" x14ac:dyDescent="0.25">
      <c r="A32" s="20">
        <v>7002</v>
      </c>
      <c r="B32" s="1" t="s">
        <v>11</v>
      </c>
      <c r="C32" s="1" t="s">
        <v>12</v>
      </c>
      <c r="H32" s="25">
        <v>20</v>
      </c>
      <c r="I32" s="25">
        <v>20</v>
      </c>
      <c r="J32" s="25">
        <v>20</v>
      </c>
      <c r="K32" s="11">
        <v>20</v>
      </c>
    </row>
    <row r="33" spans="1:11" x14ac:dyDescent="0.25">
      <c r="A33" s="20">
        <v>7008</v>
      </c>
      <c r="B33" s="1" t="s">
        <v>13</v>
      </c>
      <c r="C33" s="24">
        <v>0.19</v>
      </c>
      <c r="G33" s="4"/>
      <c r="H33" s="3">
        <f>(H31+H32)*$C33</f>
        <v>139.422</v>
      </c>
      <c r="I33" s="3">
        <f>(I31+I32)*$C33</f>
        <v>139.422</v>
      </c>
      <c r="J33" s="3">
        <f>(J31+J32)*$C33</f>
        <v>139.422</v>
      </c>
      <c r="K33" s="11">
        <f>(K31+K32)*$C33</f>
        <v>139.422</v>
      </c>
    </row>
    <row r="34" spans="1:11" x14ac:dyDescent="0.25">
      <c r="G34" s="4" t="s">
        <v>14</v>
      </c>
      <c r="H34" s="26">
        <f>SUM(H31:H33)</f>
        <v>873.22199999999998</v>
      </c>
      <c r="I34" s="26">
        <f>SUM(I31:I33)</f>
        <v>873.22199999999998</v>
      </c>
      <c r="J34" s="26">
        <f>SUM(J31:J33)</f>
        <v>873.22199999999998</v>
      </c>
      <c r="K34" s="12">
        <f>SUM(K31:K33)</f>
        <v>873.22199999999998</v>
      </c>
    </row>
    <row r="35" spans="1:11" x14ac:dyDescent="0.25">
      <c r="G35" s="4"/>
      <c r="H35" s="26"/>
      <c r="I35" s="26"/>
      <c r="J35" s="26"/>
      <c r="K35" s="15"/>
    </row>
    <row r="36" spans="1:11" x14ac:dyDescent="0.25">
      <c r="A36" s="13" t="s">
        <v>37</v>
      </c>
      <c r="B36" s="17" t="s">
        <v>41</v>
      </c>
      <c r="C36" s="13" t="s">
        <v>2</v>
      </c>
      <c r="D36" s="13" t="s">
        <v>42</v>
      </c>
      <c r="E36" s="17"/>
      <c r="F36" s="17"/>
      <c r="G36" s="18"/>
      <c r="H36" s="27"/>
      <c r="I36" s="27"/>
      <c r="J36" s="27"/>
      <c r="K36" s="19"/>
    </row>
    <row r="37" spans="1:11" x14ac:dyDescent="0.25">
      <c r="A37" s="20">
        <v>6110</v>
      </c>
      <c r="B37" s="1" t="s">
        <v>36</v>
      </c>
      <c r="C37" s="1" t="s">
        <v>23</v>
      </c>
      <c r="D37" s="16">
        <f>$D$14</f>
        <v>2000</v>
      </c>
      <c r="E37" s="22">
        <v>4</v>
      </c>
      <c r="F37" s="23">
        <f>E37</f>
        <v>4</v>
      </c>
      <c r="G37" s="3">
        <f>VLOOKUP(D37,GKG!$B$1:$C$43,2,1)</f>
        <v>98</v>
      </c>
      <c r="H37" s="25">
        <f>$G37*4</f>
        <v>392</v>
      </c>
      <c r="I37" s="25">
        <f>$G37*4</f>
        <v>392</v>
      </c>
      <c r="J37" s="25">
        <f>$G37*4</f>
        <v>392</v>
      </c>
      <c r="K37" s="11">
        <f>$G37*F37</f>
        <v>392</v>
      </c>
    </row>
    <row r="38" spans="1:11" x14ac:dyDescent="0.25">
      <c r="G38" s="4"/>
      <c r="H38" s="5"/>
      <c r="I38" s="5"/>
      <c r="J38" s="5"/>
      <c r="K38" s="15"/>
    </row>
    <row r="40" spans="1:11" x14ac:dyDescent="0.25">
      <c r="B40" s="1" t="s">
        <v>15</v>
      </c>
      <c r="D40" s="6" t="s">
        <v>16</v>
      </c>
      <c r="E40" s="7" t="s">
        <v>17</v>
      </c>
      <c r="F40" s="8" t="s">
        <v>18</v>
      </c>
      <c r="G40" s="9"/>
    </row>
  </sheetData>
  <sheetProtection sheet="1" objects="1" scenarios="1" selectLockedCells="1"/>
  <dataValidations count="1">
    <dataValidation type="list" allowBlank="1" showDropDown="1" showErrorMessage="1" errorTitle="Unzulässig" error="Nur 0 oder 1,5 als Gebührensatz möglich." sqref="F19" xr:uid="{AE62C12D-BC2B-49F3-9BF3-6BCEF89BED3D}">
      <mc:AlternateContent xmlns:x12ac="http://schemas.microsoft.com/office/spreadsheetml/2011/1/ac" xmlns:mc="http://schemas.openxmlformats.org/markup-compatibility/2006">
        <mc:Choice Requires="x12ac">
          <x12ac:list>0,"1,5"</x12ac:list>
        </mc:Choice>
        <mc:Fallback>
          <formula1>"0,1,5"</formula1>
        </mc:Fallback>
      </mc:AlternateContent>
    </dataValidation>
  </dataValidations>
  <pageMargins left="0.70866141732283472" right="0.70866141732283472" top="0.78740157480314965" bottom="0.78740157480314965" header="0.51181102362204722" footer="0.51181102362204722"/>
  <pageSetup paperSize="9" scale="74" firstPageNumber="0" orientation="landscape" horizontalDpi="300" verticalDpi="300" r:id="rId1"/>
  <headerFooter alignWithMargins="0">
    <oddFooter>&amp;C&amp;8(c) www.steuerberater-schur.de&amp;R&amp;8V1.2 vom 27.02.2023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A740-4E7A-4895-A9AE-A9EEE9DA4807}">
  <dimension ref="A1:IE43"/>
  <sheetViews>
    <sheetView workbookViewId="0"/>
  </sheetViews>
  <sheetFormatPr baseColWidth="10" defaultRowHeight="15" x14ac:dyDescent="0.25"/>
  <cols>
    <col min="1" max="1" width="10.28515625" style="1" customWidth="1"/>
    <col min="2" max="2" width="7" style="1" customWidth="1"/>
    <col min="3" max="239" width="10.28515625" style="1" customWidth="1"/>
    <col min="240" max="247" width="10.28515625" customWidth="1"/>
  </cols>
  <sheetData>
    <row r="1" spans="1:3" x14ac:dyDescent="0.25">
      <c r="A1" s="10" t="s">
        <v>19</v>
      </c>
      <c r="B1" s="10" t="s">
        <v>20</v>
      </c>
      <c r="C1" s="10" t="s">
        <v>21</v>
      </c>
    </row>
    <row r="2" spans="1:3" x14ac:dyDescent="0.25">
      <c r="A2" s="1">
        <v>500</v>
      </c>
      <c r="B2" s="1">
        <v>0</v>
      </c>
      <c r="C2" s="1">
        <v>49</v>
      </c>
    </row>
    <row r="3" spans="1:3" x14ac:dyDescent="0.25">
      <c r="A3" s="1">
        <v>1000</v>
      </c>
      <c r="B3" s="1">
        <f t="shared" ref="B3:B43" si="0">A2+1</f>
        <v>501</v>
      </c>
      <c r="C3" s="1">
        <v>88</v>
      </c>
    </row>
    <row r="4" spans="1:3" x14ac:dyDescent="0.25">
      <c r="A4" s="1">
        <v>1500</v>
      </c>
      <c r="B4" s="1">
        <f t="shared" si="0"/>
        <v>1001</v>
      </c>
      <c r="C4" s="1">
        <v>127</v>
      </c>
    </row>
    <row r="5" spans="1:3" x14ac:dyDescent="0.25">
      <c r="A5" s="1">
        <v>2000</v>
      </c>
      <c r="B5" s="1">
        <f t="shared" si="0"/>
        <v>1501</v>
      </c>
      <c r="C5" s="1">
        <v>166</v>
      </c>
    </row>
    <row r="6" spans="1:3" x14ac:dyDescent="0.25">
      <c r="A6" s="1">
        <v>3000</v>
      </c>
      <c r="B6" s="1">
        <f t="shared" si="0"/>
        <v>2001</v>
      </c>
      <c r="C6" s="1">
        <v>222</v>
      </c>
    </row>
    <row r="7" spans="1:3" x14ac:dyDescent="0.25">
      <c r="A7" s="1">
        <v>4000</v>
      </c>
      <c r="B7" s="1">
        <f t="shared" si="0"/>
        <v>3001</v>
      </c>
      <c r="C7" s="1">
        <v>278</v>
      </c>
    </row>
    <row r="8" spans="1:3" x14ac:dyDescent="0.25">
      <c r="A8" s="1">
        <v>5000</v>
      </c>
      <c r="B8" s="1">
        <f t="shared" si="0"/>
        <v>4001</v>
      </c>
      <c r="C8" s="1">
        <v>334</v>
      </c>
    </row>
    <row r="9" spans="1:3" x14ac:dyDescent="0.25">
      <c r="A9" s="1">
        <v>6000</v>
      </c>
      <c r="B9" s="1">
        <f t="shared" si="0"/>
        <v>5001</v>
      </c>
      <c r="C9" s="1">
        <v>390</v>
      </c>
    </row>
    <row r="10" spans="1:3" x14ac:dyDescent="0.25">
      <c r="A10" s="1">
        <v>7000</v>
      </c>
      <c r="B10" s="1">
        <f t="shared" si="0"/>
        <v>6001</v>
      </c>
      <c r="C10" s="1">
        <v>446</v>
      </c>
    </row>
    <row r="11" spans="1:3" x14ac:dyDescent="0.25">
      <c r="A11" s="1">
        <v>8000</v>
      </c>
      <c r="B11" s="1">
        <f t="shared" si="0"/>
        <v>7001</v>
      </c>
      <c r="C11" s="1">
        <v>502</v>
      </c>
    </row>
    <row r="12" spans="1:3" x14ac:dyDescent="0.25">
      <c r="A12" s="1">
        <v>9000</v>
      </c>
      <c r="B12" s="1">
        <f t="shared" si="0"/>
        <v>8001</v>
      </c>
      <c r="C12" s="1">
        <v>558</v>
      </c>
    </row>
    <row r="13" spans="1:3" x14ac:dyDescent="0.25">
      <c r="A13" s="1">
        <v>10000</v>
      </c>
      <c r="B13" s="1">
        <f t="shared" si="0"/>
        <v>9001</v>
      </c>
      <c r="C13" s="1">
        <v>614</v>
      </c>
    </row>
    <row r="14" spans="1:3" x14ac:dyDescent="0.25">
      <c r="A14" s="1">
        <v>13000</v>
      </c>
      <c r="B14" s="1">
        <f t="shared" si="0"/>
        <v>10001</v>
      </c>
      <c r="C14" s="1">
        <v>666</v>
      </c>
    </row>
    <row r="15" spans="1:3" x14ac:dyDescent="0.25">
      <c r="A15" s="1">
        <v>16000</v>
      </c>
      <c r="B15" s="1">
        <f t="shared" si="0"/>
        <v>13001</v>
      </c>
      <c r="C15" s="1">
        <v>718</v>
      </c>
    </row>
    <row r="16" spans="1:3" x14ac:dyDescent="0.25">
      <c r="A16" s="1">
        <v>19000</v>
      </c>
      <c r="B16" s="1">
        <f t="shared" si="0"/>
        <v>16001</v>
      </c>
      <c r="C16" s="1">
        <v>770</v>
      </c>
    </row>
    <row r="17" spans="1:3" x14ac:dyDescent="0.25">
      <c r="A17" s="1">
        <v>22000</v>
      </c>
      <c r="B17" s="1">
        <f t="shared" si="0"/>
        <v>19001</v>
      </c>
      <c r="C17" s="1">
        <v>822</v>
      </c>
    </row>
    <row r="18" spans="1:3" x14ac:dyDescent="0.25">
      <c r="A18" s="1">
        <v>25000</v>
      </c>
      <c r="B18" s="1">
        <f t="shared" si="0"/>
        <v>22001</v>
      </c>
      <c r="C18" s="1">
        <v>874</v>
      </c>
    </row>
    <row r="19" spans="1:3" x14ac:dyDescent="0.25">
      <c r="A19" s="1">
        <v>30000</v>
      </c>
      <c r="B19" s="1">
        <f t="shared" si="0"/>
        <v>25001</v>
      </c>
      <c r="C19" s="1">
        <v>955</v>
      </c>
    </row>
    <row r="20" spans="1:3" x14ac:dyDescent="0.25">
      <c r="A20" s="1">
        <v>35000</v>
      </c>
      <c r="B20" s="1">
        <f t="shared" si="0"/>
        <v>30001</v>
      </c>
      <c r="C20" s="1">
        <v>1036</v>
      </c>
    </row>
    <row r="21" spans="1:3" x14ac:dyDescent="0.25">
      <c r="A21" s="1">
        <v>40000</v>
      </c>
      <c r="B21" s="1">
        <f t="shared" si="0"/>
        <v>35001</v>
      </c>
      <c r="C21" s="1">
        <v>1117</v>
      </c>
    </row>
    <row r="22" spans="1:3" x14ac:dyDescent="0.25">
      <c r="A22" s="1">
        <v>45000</v>
      </c>
      <c r="B22" s="1">
        <f t="shared" si="0"/>
        <v>40001</v>
      </c>
      <c r="C22" s="1">
        <v>1198</v>
      </c>
    </row>
    <row r="23" spans="1:3" s="1" customFormat="1" x14ac:dyDescent="0.25">
      <c r="A23" s="1">
        <v>50000</v>
      </c>
      <c r="B23" s="1">
        <f t="shared" si="0"/>
        <v>45001</v>
      </c>
      <c r="C23" s="1">
        <v>1279</v>
      </c>
    </row>
    <row r="24" spans="1:3" s="1" customFormat="1" x14ac:dyDescent="0.25">
      <c r="A24" s="1">
        <v>65000</v>
      </c>
      <c r="B24" s="1">
        <f t="shared" si="0"/>
        <v>50001</v>
      </c>
      <c r="C24" s="1">
        <v>1373</v>
      </c>
    </row>
    <row r="25" spans="1:3" s="1" customFormat="1" x14ac:dyDescent="0.25">
      <c r="A25" s="1">
        <v>80000</v>
      </c>
      <c r="B25" s="1">
        <f t="shared" si="0"/>
        <v>65001</v>
      </c>
      <c r="C25" s="1">
        <v>1467</v>
      </c>
    </row>
    <row r="26" spans="1:3" s="1" customFormat="1" x14ac:dyDescent="0.25">
      <c r="A26" s="1">
        <v>95000</v>
      </c>
      <c r="B26" s="1">
        <f t="shared" si="0"/>
        <v>80001</v>
      </c>
      <c r="C26" s="1">
        <v>1561</v>
      </c>
    </row>
    <row r="27" spans="1:3" s="1" customFormat="1" x14ac:dyDescent="0.25">
      <c r="A27" s="1">
        <v>110000</v>
      </c>
      <c r="B27" s="1">
        <f t="shared" si="0"/>
        <v>95001</v>
      </c>
      <c r="C27" s="1">
        <v>1655</v>
      </c>
    </row>
    <row r="28" spans="1:3" s="1" customFormat="1" x14ac:dyDescent="0.25">
      <c r="A28" s="1">
        <v>125000</v>
      </c>
      <c r="B28" s="1">
        <f t="shared" si="0"/>
        <v>110001</v>
      </c>
      <c r="C28" s="1">
        <v>1749</v>
      </c>
    </row>
    <row r="29" spans="1:3" s="1" customFormat="1" x14ac:dyDescent="0.25">
      <c r="A29" s="1">
        <v>140000</v>
      </c>
      <c r="B29" s="1">
        <f t="shared" si="0"/>
        <v>125001</v>
      </c>
      <c r="C29" s="1">
        <v>1843</v>
      </c>
    </row>
    <row r="30" spans="1:3" s="1" customFormat="1" x14ac:dyDescent="0.25">
      <c r="A30" s="1">
        <v>155000</v>
      </c>
      <c r="B30" s="1">
        <f t="shared" si="0"/>
        <v>140001</v>
      </c>
      <c r="C30" s="1">
        <v>1937</v>
      </c>
    </row>
    <row r="31" spans="1:3" s="1" customFormat="1" x14ac:dyDescent="0.25">
      <c r="A31" s="1">
        <v>170000</v>
      </c>
      <c r="B31" s="1">
        <f t="shared" si="0"/>
        <v>155001</v>
      </c>
      <c r="C31" s="1">
        <v>2031</v>
      </c>
    </row>
    <row r="32" spans="1:3" s="1" customFormat="1" x14ac:dyDescent="0.25">
      <c r="A32" s="1">
        <v>185000</v>
      </c>
      <c r="B32" s="1">
        <f t="shared" si="0"/>
        <v>170001</v>
      </c>
      <c r="C32" s="1">
        <v>2125</v>
      </c>
    </row>
    <row r="33" spans="1:3" s="1" customFormat="1" x14ac:dyDescent="0.25">
      <c r="A33" s="1">
        <v>200000</v>
      </c>
      <c r="B33" s="1">
        <f t="shared" si="0"/>
        <v>185001</v>
      </c>
      <c r="C33" s="1">
        <v>2219</v>
      </c>
    </row>
    <row r="34" spans="1:3" s="1" customFormat="1" x14ac:dyDescent="0.25">
      <c r="A34" s="1">
        <v>230000</v>
      </c>
      <c r="B34" s="1">
        <f t="shared" si="0"/>
        <v>200001</v>
      </c>
      <c r="C34" s="1">
        <v>2351</v>
      </c>
    </row>
    <row r="35" spans="1:3" s="1" customFormat="1" x14ac:dyDescent="0.25">
      <c r="A35" s="1">
        <v>260000</v>
      </c>
      <c r="B35" s="1">
        <f t="shared" si="0"/>
        <v>230001</v>
      </c>
      <c r="C35" s="1">
        <v>2483</v>
      </c>
    </row>
    <row r="36" spans="1:3" s="1" customFormat="1" x14ac:dyDescent="0.25">
      <c r="A36" s="1">
        <v>290000</v>
      </c>
      <c r="B36" s="1">
        <f t="shared" si="0"/>
        <v>260001</v>
      </c>
      <c r="C36" s="1">
        <v>2615</v>
      </c>
    </row>
    <row r="37" spans="1:3" s="1" customFormat="1" x14ac:dyDescent="0.25">
      <c r="A37" s="1">
        <v>320000</v>
      </c>
      <c r="B37" s="1">
        <f t="shared" si="0"/>
        <v>290001</v>
      </c>
      <c r="C37" s="1">
        <v>2747</v>
      </c>
    </row>
    <row r="38" spans="1:3" s="1" customFormat="1" x14ac:dyDescent="0.25">
      <c r="A38" s="1">
        <v>350000</v>
      </c>
      <c r="B38" s="1">
        <f t="shared" si="0"/>
        <v>320001</v>
      </c>
      <c r="C38" s="1">
        <v>2879</v>
      </c>
    </row>
    <row r="39" spans="1:3" s="1" customFormat="1" x14ac:dyDescent="0.25">
      <c r="A39" s="1">
        <v>380000</v>
      </c>
      <c r="B39" s="1">
        <f t="shared" si="0"/>
        <v>350001</v>
      </c>
      <c r="C39" s="1">
        <v>3011</v>
      </c>
    </row>
    <row r="40" spans="1:3" s="1" customFormat="1" x14ac:dyDescent="0.25">
      <c r="A40" s="1">
        <v>410000</v>
      </c>
      <c r="B40" s="1">
        <f t="shared" si="0"/>
        <v>380001</v>
      </c>
      <c r="C40" s="1">
        <v>3143</v>
      </c>
    </row>
    <row r="41" spans="1:3" s="1" customFormat="1" x14ac:dyDescent="0.25">
      <c r="A41" s="1">
        <v>440000</v>
      </c>
      <c r="B41" s="1">
        <f t="shared" si="0"/>
        <v>410001</v>
      </c>
      <c r="C41" s="1">
        <v>3275</v>
      </c>
    </row>
    <row r="42" spans="1:3" s="1" customFormat="1" x14ac:dyDescent="0.25">
      <c r="A42" s="1">
        <v>470000</v>
      </c>
      <c r="B42" s="1">
        <f t="shared" si="0"/>
        <v>440001</v>
      </c>
      <c r="C42" s="1">
        <v>3407</v>
      </c>
    </row>
    <row r="43" spans="1:3" s="1" customFormat="1" x14ac:dyDescent="0.25">
      <c r="A43" s="1">
        <v>99999999</v>
      </c>
      <c r="B43" s="1">
        <f t="shared" si="0"/>
        <v>470001</v>
      </c>
      <c r="C43" s="1">
        <v>3539</v>
      </c>
    </row>
  </sheetData>
  <sheetProtection sheet="1" objects="1" scenarios="1"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44AD-E212-465F-AB40-5B3F601F289B}">
  <dimension ref="A1:IA43"/>
  <sheetViews>
    <sheetView workbookViewId="0"/>
  </sheetViews>
  <sheetFormatPr baseColWidth="10" defaultRowHeight="15" x14ac:dyDescent="0.25"/>
  <cols>
    <col min="1" max="1" width="10.28515625" style="1" customWidth="1"/>
    <col min="2" max="2" width="7" style="1" customWidth="1"/>
    <col min="3" max="235" width="10.28515625" style="1" customWidth="1"/>
    <col min="236" max="243" width="10.28515625" customWidth="1"/>
  </cols>
  <sheetData>
    <row r="1" spans="1:3" x14ac:dyDescent="0.25">
      <c r="A1" s="10" t="s">
        <v>19</v>
      </c>
      <c r="B1" s="10" t="s">
        <v>20</v>
      </c>
      <c r="C1" s="10" t="s">
        <v>21</v>
      </c>
    </row>
    <row r="2" spans="1:3" x14ac:dyDescent="0.25">
      <c r="A2">
        <v>500</v>
      </c>
      <c r="B2" s="1">
        <v>0</v>
      </c>
      <c r="C2">
        <v>38</v>
      </c>
    </row>
    <row r="3" spans="1:3" x14ac:dyDescent="0.25">
      <c r="A3">
        <v>1000</v>
      </c>
      <c r="B3" s="1">
        <f t="shared" ref="B3:B43" si="0">A2+1</f>
        <v>501</v>
      </c>
      <c r="C3">
        <v>58</v>
      </c>
    </row>
    <row r="4" spans="1:3" x14ac:dyDescent="0.25">
      <c r="A4">
        <v>1500</v>
      </c>
      <c r="B4" s="1">
        <f t="shared" si="0"/>
        <v>1001</v>
      </c>
      <c r="C4">
        <v>78</v>
      </c>
    </row>
    <row r="5" spans="1:3" x14ac:dyDescent="0.25">
      <c r="A5">
        <v>2000</v>
      </c>
      <c r="B5" s="1">
        <f t="shared" si="0"/>
        <v>1501</v>
      </c>
      <c r="C5">
        <v>98</v>
      </c>
    </row>
    <row r="6" spans="1:3" x14ac:dyDescent="0.25">
      <c r="A6">
        <v>3000</v>
      </c>
      <c r="B6" s="1">
        <f t="shared" si="0"/>
        <v>2001</v>
      </c>
      <c r="C6">
        <v>119</v>
      </c>
    </row>
    <row r="7" spans="1:3" x14ac:dyDescent="0.25">
      <c r="A7">
        <v>4000</v>
      </c>
      <c r="B7" s="1">
        <f t="shared" si="0"/>
        <v>3001</v>
      </c>
      <c r="C7">
        <v>140</v>
      </c>
    </row>
    <row r="8" spans="1:3" x14ac:dyDescent="0.25">
      <c r="A8">
        <v>5000</v>
      </c>
      <c r="B8" s="1">
        <f t="shared" si="0"/>
        <v>4001</v>
      </c>
      <c r="C8">
        <v>161</v>
      </c>
    </row>
    <row r="9" spans="1:3" x14ac:dyDescent="0.25">
      <c r="A9">
        <v>6000</v>
      </c>
      <c r="B9" s="1">
        <f t="shared" si="0"/>
        <v>5001</v>
      </c>
      <c r="C9">
        <v>182</v>
      </c>
    </row>
    <row r="10" spans="1:3" x14ac:dyDescent="0.25">
      <c r="A10">
        <v>7000</v>
      </c>
      <c r="B10" s="1">
        <f t="shared" si="0"/>
        <v>6001</v>
      </c>
      <c r="C10">
        <v>203</v>
      </c>
    </row>
    <row r="11" spans="1:3" x14ac:dyDescent="0.25">
      <c r="A11">
        <v>8000</v>
      </c>
      <c r="B11" s="1">
        <f t="shared" si="0"/>
        <v>7001</v>
      </c>
      <c r="C11">
        <v>224</v>
      </c>
    </row>
    <row r="12" spans="1:3" x14ac:dyDescent="0.25">
      <c r="A12">
        <v>9000</v>
      </c>
      <c r="B12" s="1">
        <f t="shared" si="0"/>
        <v>8001</v>
      </c>
      <c r="C12">
        <v>245</v>
      </c>
    </row>
    <row r="13" spans="1:3" x14ac:dyDescent="0.25">
      <c r="A13">
        <v>10000</v>
      </c>
      <c r="B13" s="1">
        <f t="shared" si="0"/>
        <v>9001</v>
      </c>
      <c r="C13">
        <v>266</v>
      </c>
    </row>
    <row r="14" spans="1:3" x14ac:dyDescent="0.25">
      <c r="A14">
        <v>13000</v>
      </c>
      <c r="B14" s="1">
        <f t="shared" si="0"/>
        <v>10001</v>
      </c>
      <c r="C14">
        <v>295</v>
      </c>
    </row>
    <row r="15" spans="1:3" x14ac:dyDescent="0.25">
      <c r="A15">
        <v>16000</v>
      </c>
      <c r="B15" s="1">
        <f t="shared" si="0"/>
        <v>13001</v>
      </c>
      <c r="C15">
        <v>324</v>
      </c>
    </row>
    <row r="16" spans="1:3" x14ac:dyDescent="0.25">
      <c r="A16">
        <v>19000</v>
      </c>
      <c r="B16" s="1">
        <f t="shared" si="0"/>
        <v>16001</v>
      </c>
      <c r="C16">
        <v>353</v>
      </c>
    </row>
    <row r="17" spans="1:3" x14ac:dyDescent="0.25">
      <c r="A17">
        <v>22000</v>
      </c>
      <c r="B17" s="1">
        <f t="shared" si="0"/>
        <v>19001</v>
      </c>
      <c r="C17">
        <v>382</v>
      </c>
    </row>
    <row r="18" spans="1:3" x14ac:dyDescent="0.25">
      <c r="A18">
        <v>25000</v>
      </c>
      <c r="B18" s="1">
        <f t="shared" si="0"/>
        <v>22001</v>
      </c>
      <c r="C18">
        <v>411</v>
      </c>
    </row>
    <row r="19" spans="1:3" x14ac:dyDescent="0.25">
      <c r="A19">
        <v>30000</v>
      </c>
      <c r="B19" s="1">
        <f t="shared" si="0"/>
        <v>25001</v>
      </c>
      <c r="C19">
        <v>449</v>
      </c>
    </row>
    <row r="20" spans="1:3" x14ac:dyDescent="0.25">
      <c r="A20">
        <v>35000</v>
      </c>
      <c r="B20" s="1">
        <f t="shared" si="0"/>
        <v>30001</v>
      </c>
      <c r="C20">
        <v>487</v>
      </c>
    </row>
    <row r="21" spans="1:3" x14ac:dyDescent="0.25">
      <c r="A21">
        <v>40000</v>
      </c>
      <c r="B21" s="1">
        <f t="shared" si="0"/>
        <v>35001</v>
      </c>
      <c r="C21">
        <v>525</v>
      </c>
    </row>
    <row r="22" spans="1:3" x14ac:dyDescent="0.25">
      <c r="A22">
        <v>45000</v>
      </c>
      <c r="B22" s="1">
        <f t="shared" si="0"/>
        <v>40001</v>
      </c>
      <c r="C22">
        <v>563</v>
      </c>
    </row>
    <row r="23" spans="1:3" s="1" customFormat="1" x14ac:dyDescent="0.25">
      <c r="A23">
        <v>50000</v>
      </c>
      <c r="B23" s="1">
        <f t="shared" si="0"/>
        <v>45001</v>
      </c>
      <c r="C23">
        <v>601</v>
      </c>
    </row>
    <row r="24" spans="1:3" s="1" customFormat="1" x14ac:dyDescent="0.25">
      <c r="A24">
        <v>65000</v>
      </c>
      <c r="B24" s="1">
        <f t="shared" si="0"/>
        <v>50001</v>
      </c>
      <c r="C24">
        <v>733</v>
      </c>
    </row>
    <row r="25" spans="1:3" s="1" customFormat="1" x14ac:dyDescent="0.25">
      <c r="A25">
        <v>80000</v>
      </c>
      <c r="B25" s="1">
        <f t="shared" si="0"/>
        <v>65001</v>
      </c>
      <c r="C25">
        <v>865</v>
      </c>
    </row>
    <row r="26" spans="1:3" s="1" customFormat="1" x14ac:dyDescent="0.25">
      <c r="A26">
        <v>95000</v>
      </c>
      <c r="B26" s="1">
        <f t="shared" si="0"/>
        <v>80001</v>
      </c>
      <c r="C26">
        <v>997</v>
      </c>
    </row>
    <row r="27" spans="1:3" s="1" customFormat="1" x14ac:dyDescent="0.25">
      <c r="A27">
        <v>110000</v>
      </c>
      <c r="B27" s="1">
        <f t="shared" si="0"/>
        <v>95001</v>
      </c>
      <c r="C27">
        <v>1129</v>
      </c>
    </row>
    <row r="28" spans="1:3" s="1" customFormat="1" x14ac:dyDescent="0.25">
      <c r="A28">
        <v>125000</v>
      </c>
      <c r="B28" s="1">
        <f t="shared" si="0"/>
        <v>110001</v>
      </c>
      <c r="C28">
        <v>1261</v>
      </c>
    </row>
    <row r="29" spans="1:3" s="1" customFormat="1" x14ac:dyDescent="0.25">
      <c r="A29">
        <v>140000</v>
      </c>
      <c r="B29" s="1">
        <f t="shared" si="0"/>
        <v>125001</v>
      </c>
      <c r="C29">
        <v>1393</v>
      </c>
    </row>
    <row r="30" spans="1:3" s="1" customFormat="1" x14ac:dyDescent="0.25">
      <c r="A30">
        <v>155000</v>
      </c>
      <c r="B30" s="1">
        <f t="shared" si="0"/>
        <v>140001</v>
      </c>
      <c r="C30">
        <v>1525</v>
      </c>
    </row>
    <row r="31" spans="1:3" s="1" customFormat="1" x14ac:dyDescent="0.25">
      <c r="A31">
        <v>170000</v>
      </c>
      <c r="B31" s="1">
        <f t="shared" si="0"/>
        <v>155001</v>
      </c>
      <c r="C31">
        <v>1657</v>
      </c>
    </row>
    <row r="32" spans="1:3" s="1" customFormat="1" x14ac:dyDescent="0.25">
      <c r="A32">
        <v>185000</v>
      </c>
      <c r="B32" s="1">
        <f t="shared" si="0"/>
        <v>170001</v>
      </c>
      <c r="C32">
        <v>1789</v>
      </c>
    </row>
    <row r="33" spans="1:3" s="1" customFormat="1" x14ac:dyDescent="0.25">
      <c r="A33">
        <v>200000</v>
      </c>
      <c r="B33" s="1">
        <f t="shared" si="0"/>
        <v>185001</v>
      </c>
      <c r="C33">
        <v>1921</v>
      </c>
    </row>
    <row r="34" spans="1:3" s="1" customFormat="1" x14ac:dyDescent="0.25">
      <c r="A34">
        <v>230000</v>
      </c>
      <c r="B34" s="1">
        <f t="shared" si="0"/>
        <v>200001</v>
      </c>
      <c r="C34">
        <v>2119</v>
      </c>
    </row>
    <row r="35" spans="1:3" s="1" customFormat="1" x14ac:dyDescent="0.25">
      <c r="A35">
        <v>260000</v>
      </c>
      <c r="B35" s="1">
        <f t="shared" si="0"/>
        <v>230001</v>
      </c>
      <c r="C35">
        <v>2317</v>
      </c>
    </row>
    <row r="36" spans="1:3" s="1" customFormat="1" x14ac:dyDescent="0.25">
      <c r="A36">
        <v>290000</v>
      </c>
      <c r="B36" s="1">
        <f t="shared" si="0"/>
        <v>260001</v>
      </c>
      <c r="C36">
        <v>2515</v>
      </c>
    </row>
    <row r="37" spans="1:3" s="1" customFormat="1" x14ac:dyDescent="0.25">
      <c r="A37">
        <v>320000</v>
      </c>
      <c r="B37" s="1">
        <f t="shared" si="0"/>
        <v>290001</v>
      </c>
      <c r="C37">
        <v>2713</v>
      </c>
    </row>
    <row r="38" spans="1:3" s="1" customFormat="1" x14ac:dyDescent="0.25">
      <c r="A38">
        <v>350000</v>
      </c>
      <c r="B38" s="1">
        <f t="shared" si="0"/>
        <v>320001</v>
      </c>
      <c r="C38">
        <v>2911</v>
      </c>
    </row>
    <row r="39" spans="1:3" s="1" customFormat="1" x14ac:dyDescent="0.25">
      <c r="A39">
        <v>380000</v>
      </c>
      <c r="B39" s="1">
        <f t="shared" si="0"/>
        <v>350001</v>
      </c>
      <c r="C39">
        <v>3109</v>
      </c>
    </row>
    <row r="40" spans="1:3" s="1" customFormat="1" x14ac:dyDescent="0.25">
      <c r="A40">
        <v>410000</v>
      </c>
      <c r="B40" s="1">
        <f t="shared" si="0"/>
        <v>380001</v>
      </c>
      <c r="C40">
        <v>3307</v>
      </c>
    </row>
    <row r="41" spans="1:3" s="1" customFormat="1" x14ac:dyDescent="0.25">
      <c r="A41">
        <v>440000</v>
      </c>
      <c r="B41" s="1">
        <f t="shared" si="0"/>
        <v>410001</v>
      </c>
      <c r="C41">
        <v>3505</v>
      </c>
    </row>
    <row r="42" spans="1:3" s="1" customFormat="1" x14ac:dyDescent="0.25">
      <c r="A42">
        <v>470000</v>
      </c>
      <c r="B42" s="1">
        <f t="shared" si="0"/>
        <v>440001</v>
      </c>
      <c r="C42">
        <v>3703</v>
      </c>
    </row>
    <row r="43" spans="1:3" s="1" customFormat="1" x14ac:dyDescent="0.25">
      <c r="A43" s="1">
        <v>99999999</v>
      </c>
      <c r="B43" s="1">
        <f t="shared" si="0"/>
        <v>470001</v>
      </c>
      <c r="C43">
        <v>3901</v>
      </c>
    </row>
  </sheetData>
  <sheetProtection sheet="1" objects="1" scenarios="1"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RVG</vt:lpstr>
      <vt:lpstr>GKG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Client4</dc:creator>
  <cp:lastModifiedBy>Client4</cp:lastModifiedBy>
  <cp:lastPrinted>2023-02-24T19:20:27Z</cp:lastPrinted>
  <dcterms:created xsi:type="dcterms:W3CDTF">2020-06-30T18:46:42Z</dcterms:created>
  <dcterms:modified xsi:type="dcterms:W3CDTF">2023-02-27T06:24:52Z</dcterms:modified>
</cp:coreProperties>
</file>